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620" windowHeight="12180" tabRatio="783" activeTab="1"/>
  </bookViews>
  <sheets>
    <sheet name="EXAMPLE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<sst xmlns="http://schemas.openxmlformats.org/spreadsheetml/2006/main" count="248" uniqueCount="70">
  <si>
    <t>Botryllus schlosseri</t>
  </si>
  <si>
    <t>Botrylloides violaceus</t>
  </si>
  <si>
    <t>VIO</t>
  </si>
  <si>
    <t>SCHL</t>
  </si>
  <si>
    <t>CLAV</t>
  </si>
  <si>
    <t>Flatworm</t>
  </si>
  <si>
    <t>Point Count from ImageJ</t>
  </si>
  <si>
    <t>MUS</t>
  </si>
  <si>
    <t>Sponge</t>
  </si>
  <si>
    <t>Mussel</t>
  </si>
  <si>
    <t>Barnacle</t>
  </si>
  <si>
    <t>BARN</t>
  </si>
  <si>
    <t>Corella sp.</t>
  </si>
  <si>
    <t>COR</t>
  </si>
  <si>
    <t>Distaplis alaskensis</t>
  </si>
  <si>
    <t>DAK</t>
  </si>
  <si>
    <t>DOCC</t>
  </si>
  <si>
    <t>Molgula sp.</t>
  </si>
  <si>
    <t>MOLG</t>
  </si>
  <si>
    <t>Styela clava</t>
  </si>
  <si>
    <t>Bugula neritina</t>
  </si>
  <si>
    <t>Watersipora subtorquata</t>
  </si>
  <si>
    <t>CIO</t>
  </si>
  <si>
    <t>DID</t>
  </si>
  <si>
    <t>BUG</t>
  </si>
  <si>
    <t>WSUB</t>
  </si>
  <si>
    <t>Ciona spp.</t>
  </si>
  <si>
    <t>Didemnum sp.</t>
  </si>
  <si>
    <t>Encrusting Bryozoan</t>
  </si>
  <si>
    <t>EB</t>
  </si>
  <si>
    <t>Upright Bryozoan</t>
  </si>
  <si>
    <t>UB</t>
  </si>
  <si>
    <t>Hydroid</t>
  </si>
  <si>
    <t>Serpulid Polychaete</t>
  </si>
  <si>
    <t>Spiorbid Polychaete</t>
  </si>
  <si>
    <t>Red Alga</t>
  </si>
  <si>
    <t>Brown Alga</t>
  </si>
  <si>
    <t>Green Alga</t>
  </si>
  <si>
    <t>Crustose Alga</t>
  </si>
  <si>
    <t>Eggs</t>
  </si>
  <si>
    <t>Unknown</t>
  </si>
  <si>
    <t>Nudibranch</t>
  </si>
  <si>
    <t>SPON</t>
  </si>
  <si>
    <t>SERP</t>
  </si>
  <si>
    <t>SPIO</t>
  </si>
  <si>
    <t>RED</t>
  </si>
  <si>
    <t>BROWN</t>
  </si>
  <si>
    <t>GREEN</t>
  </si>
  <si>
    <t>CRUS</t>
  </si>
  <si>
    <t>EGG</t>
  </si>
  <si>
    <t>UNK</t>
  </si>
  <si>
    <t>NUDI</t>
  </si>
  <si>
    <t>FLAT</t>
  </si>
  <si>
    <t>SYMBOL</t>
  </si>
  <si>
    <t>TARGET SPECIES</t>
  </si>
  <si>
    <t>OTHER TAXA</t>
  </si>
  <si>
    <t>MOBILE TAXA</t>
  </si>
  <si>
    <t>OTHER</t>
  </si>
  <si>
    <t>HYD</t>
  </si>
  <si>
    <t>TOTAL NUMBER</t>
  </si>
  <si>
    <t>BOT</t>
  </si>
  <si>
    <t>Botryllidae</t>
  </si>
  <si>
    <r>
      <rPr>
        <b/>
        <sz val="14"/>
        <rFont val="Calibri"/>
        <family val="2"/>
      </rPr>
      <t xml:space="preserve">Directions: </t>
    </r>
    <r>
      <rPr>
        <sz val="14"/>
        <rFont val="Calibri"/>
        <family val="2"/>
      </rPr>
      <t xml:space="preserve"> After overlaying a photo grid in ImageJ, perform a point count using this Excel spreadsheet. Record the taxa symbol in each point count cell and a tally of organisms will automatically generate in the "TOTAL NUMBER" column. This point count is only designed to record </t>
    </r>
    <r>
      <rPr>
        <b/>
        <u val="single"/>
        <sz val="14"/>
        <color indexed="10"/>
        <rFont val="Calibri"/>
        <family val="2"/>
      </rPr>
      <t>ONE</t>
    </r>
    <r>
      <rPr>
        <sz val="14"/>
        <rFont val="Calibri"/>
        <family val="2"/>
      </rPr>
      <t xml:space="preserve"> organism per point. </t>
    </r>
  </si>
  <si>
    <t>Bare</t>
  </si>
  <si>
    <t>BARE</t>
  </si>
  <si>
    <t>Distaplia occidentalis</t>
  </si>
  <si>
    <t>Sabellid Polychaete</t>
  </si>
  <si>
    <t>SAB</t>
  </si>
  <si>
    <t>Oyster</t>
  </si>
  <si>
    <t>OYS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</si>
</sst>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u val="single"/>
      <sz val="16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u val="single"/>
      <sz val="14"/>
      <color indexed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4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le39" displayName="Table39" ref="A1:C9" comment="" totalsRowShown="0">
  <autoFilter ref="A1:C9"/>
  <tableColumns count="3">
    <tableColumn id="1" name="TARGET SPECIES"/>
    <tableColumn id="2" name="SYMBOL"/>
    <tableColumn id="3" name="TOTAL NUMBER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9" name="Table410" displayName="Table410" ref="A11:C28" comment="" totalsRowShown="0">
  <autoFilter ref="A11:C28"/>
  <tableColumns count="3">
    <tableColumn id="1" name="OTHER TAXA"/>
    <tableColumn id="2" name="SYMBOL"/>
    <tableColumn id="3" name="TOTAL NUMBER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10" name="Table611" displayName="Table611" ref="A30:C32" comment="" totalsRowShown="0">
  <autoFilter ref="A30:C32"/>
  <tableColumns count="3">
    <tableColumn id="1" name="MOBILE TAXA"/>
    <tableColumn id="2" name="SYMBOL"/>
    <tableColumn id="3" name="TOTAL NUMBER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1" name="Table712" displayName="Table712" ref="A34:C36" comment="" totalsRowShown="0">
  <autoFilter ref="A34:C36"/>
  <tableColumns count="3">
    <tableColumn id="1" name="OTHER"/>
    <tableColumn id="2" name="SYMBOL"/>
    <tableColumn id="3" name="TOTAL NUMBER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2" name="Table3933" displayName="Table3933" ref="A1:C9" comment="" totalsRowShown="0">
  <autoFilter ref="A1:C9"/>
  <tableColumns count="3">
    <tableColumn id="1" name="TARGET SPECIES"/>
    <tableColumn id="2" name="SYMBOL"/>
    <tableColumn id="3" name="TOTAL NUMBER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33" name="Table41034" displayName="Table41034" ref="A11:C30" comment="" totalsRowShown="0">
  <autoFilter ref="A11:C30"/>
  <tableColumns count="3">
    <tableColumn id="1" name="OTHER TAXA"/>
    <tableColumn id="2" name="SYMBOL"/>
    <tableColumn id="3" name="TOTAL NUMBER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34" name="Table61135" displayName="Table61135" ref="A32:C34" comment="" totalsRowShown="0">
  <autoFilter ref="A32:C34"/>
  <tableColumns count="3">
    <tableColumn id="1" name="MOBILE TAXA"/>
    <tableColumn id="2" name="SYMBOL"/>
    <tableColumn id="3" name="TOTAL NUMBER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35" name="Table71236" displayName="Table71236" ref="A36:C38" comment="" totalsRowShown="0">
  <autoFilter ref="A36:C38"/>
  <tableColumns count="3">
    <tableColumn id="1" name="OTHER"/>
    <tableColumn id="2" name="SYMBOL"/>
    <tableColumn id="3" name="TOTAL 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6">
      <selection activeCell="J26" sqref="J26"/>
    </sheetView>
  </sheetViews>
  <sheetFormatPr defaultColWidth="12.25390625" defaultRowHeight="12.75"/>
  <cols>
    <col min="1" max="1" width="25.75390625" style="35" bestFit="1" customWidth="1"/>
    <col min="2" max="2" width="12.00390625" style="30" bestFit="1" customWidth="1"/>
    <col min="3" max="3" width="18.625" style="35" bestFit="1" customWidth="1"/>
    <col min="4" max="4" width="2.875" style="2" customWidth="1"/>
    <col min="5" max="5" width="2.375" style="2" customWidth="1"/>
    <col min="6" max="6" width="6.125" style="2" customWidth="1"/>
    <col min="7" max="16" width="8.375" style="1" customWidth="1"/>
    <col min="17" max="17" width="6.875" style="1" customWidth="1"/>
    <col min="18" max="16384" width="12.25390625" style="1" customWidth="1"/>
  </cols>
  <sheetData>
    <row r="1" spans="1:3" ht="19.5" thickBot="1">
      <c r="A1" s="29" t="s">
        <v>54</v>
      </c>
      <c r="B1" s="29" t="s">
        <v>53</v>
      </c>
      <c r="C1" s="29" t="s">
        <v>59</v>
      </c>
    </row>
    <row r="2" spans="1:17" ht="21">
      <c r="A2" s="4" t="s">
        <v>1</v>
      </c>
      <c r="B2" s="5" t="s">
        <v>2</v>
      </c>
      <c r="C2" s="6">
        <f>COUNTIF(G5:P14,"VIO")</f>
        <v>33</v>
      </c>
      <c r="D2" s="9"/>
      <c r="E2" s="12"/>
      <c r="F2" s="13"/>
      <c r="G2" s="38" t="s">
        <v>6</v>
      </c>
      <c r="H2" s="39"/>
      <c r="I2" s="39"/>
      <c r="J2" s="39"/>
      <c r="K2" s="39"/>
      <c r="L2" s="39"/>
      <c r="M2" s="39"/>
      <c r="N2" s="39"/>
      <c r="O2" s="39"/>
      <c r="P2" s="39"/>
      <c r="Q2" s="14"/>
    </row>
    <row r="3" spans="1:17" ht="21" customHeight="1">
      <c r="A3" s="4" t="s">
        <v>0</v>
      </c>
      <c r="B3" s="5" t="s">
        <v>3</v>
      </c>
      <c r="C3" s="6">
        <f>COUNTIF(G5:P14,"SCHL")</f>
        <v>0</v>
      </c>
      <c r="D3" s="3"/>
      <c r="E3" s="15"/>
      <c r="F3" s="16"/>
      <c r="G3" s="40"/>
      <c r="H3" s="40"/>
      <c r="I3" s="40"/>
      <c r="J3" s="40"/>
      <c r="K3" s="40"/>
      <c r="L3" s="40"/>
      <c r="M3" s="40"/>
      <c r="N3" s="40"/>
      <c r="O3" s="40"/>
      <c r="P3" s="40"/>
      <c r="Q3" s="18"/>
    </row>
    <row r="4" spans="1:17" ht="18.75">
      <c r="A4" s="4" t="s">
        <v>61</v>
      </c>
      <c r="B4" s="5" t="s">
        <v>60</v>
      </c>
      <c r="C4" s="6">
        <f>COUNTIF(G5:P14,"BOT")</f>
        <v>0</v>
      </c>
      <c r="D4" s="3"/>
      <c r="E4" s="15"/>
      <c r="F4" s="16"/>
      <c r="G4" s="17">
        <v>1</v>
      </c>
      <c r="H4" s="17">
        <v>2</v>
      </c>
      <c r="I4" s="17">
        <v>3</v>
      </c>
      <c r="J4" s="17">
        <v>4</v>
      </c>
      <c r="K4" s="17">
        <v>5</v>
      </c>
      <c r="L4" s="17">
        <v>6</v>
      </c>
      <c r="M4" s="17">
        <v>7</v>
      </c>
      <c r="N4" s="17">
        <v>8</v>
      </c>
      <c r="O4" s="17">
        <v>9</v>
      </c>
      <c r="P4" s="17">
        <v>10</v>
      </c>
      <c r="Q4" s="18"/>
    </row>
    <row r="5" spans="1:17" ht="18.75">
      <c r="A5" s="4" t="s">
        <v>26</v>
      </c>
      <c r="B5" s="5" t="s">
        <v>22</v>
      </c>
      <c r="C5" s="6">
        <f>COUNTIF(G5:P14,"CIO")</f>
        <v>2</v>
      </c>
      <c r="D5" s="3"/>
      <c r="E5" s="15"/>
      <c r="F5" s="19">
        <v>1</v>
      </c>
      <c r="G5" s="28" t="s">
        <v>2</v>
      </c>
      <c r="H5" s="28" t="s">
        <v>2</v>
      </c>
      <c r="I5" s="28" t="s">
        <v>2</v>
      </c>
      <c r="J5" s="28" t="s">
        <v>2</v>
      </c>
      <c r="K5" s="28" t="s">
        <v>2</v>
      </c>
      <c r="L5" s="28" t="s">
        <v>2</v>
      </c>
      <c r="M5" s="28" t="s">
        <v>29</v>
      </c>
      <c r="N5" s="28" t="s">
        <v>43</v>
      </c>
      <c r="O5" s="28" t="s">
        <v>2</v>
      </c>
      <c r="P5" s="28" t="s">
        <v>2</v>
      </c>
      <c r="Q5" s="18"/>
    </row>
    <row r="6" spans="1:17" ht="18.75">
      <c r="A6" s="4" t="s">
        <v>27</v>
      </c>
      <c r="B6" s="5" t="s">
        <v>23</v>
      </c>
      <c r="C6" s="6">
        <f>COUNTIF(G5:P14,"DID")</f>
        <v>1</v>
      </c>
      <c r="D6" s="3"/>
      <c r="E6" s="15"/>
      <c r="F6" s="19">
        <v>2</v>
      </c>
      <c r="G6" s="28" t="s">
        <v>2</v>
      </c>
      <c r="H6" s="28" t="s">
        <v>2</v>
      </c>
      <c r="I6" s="28" t="s">
        <v>2</v>
      </c>
      <c r="J6" s="28" t="s">
        <v>2</v>
      </c>
      <c r="K6" s="28" t="s">
        <v>2</v>
      </c>
      <c r="L6" s="28" t="s">
        <v>29</v>
      </c>
      <c r="M6" s="28" t="s">
        <v>2</v>
      </c>
      <c r="N6" s="28" t="s">
        <v>49</v>
      </c>
      <c r="O6" s="28" t="s">
        <v>2</v>
      </c>
      <c r="P6" s="28" t="s">
        <v>2</v>
      </c>
      <c r="Q6" s="18"/>
    </row>
    <row r="7" spans="1:17" ht="18.75">
      <c r="A7" s="4" t="s">
        <v>19</v>
      </c>
      <c r="B7" s="5" t="s">
        <v>4</v>
      </c>
      <c r="C7" s="6">
        <f>COUNTIF(G5:P14,"CLAV")</f>
        <v>0</v>
      </c>
      <c r="D7" s="3"/>
      <c r="E7" s="15"/>
      <c r="F7" s="19">
        <v>3</v>
      </c>
      <c r="G7" s="28" t="s">
        <v>2</v>
      </c>
      <c r="H7" s="28" t="s">
        <v>29</v>
      </c>
      <c r="I7" s="28" t="s">
        <v>2</v>
      </c>
      <c r="J7" s="28" t="s">
        <v>2</v>
      </c>
      <c r="K7" s="28" t="s">
        <v>2</v>
      </c>
      <c r="L7" s="28" t="s">
        <v>29</v>
      </c>
      <c r="M7" s="28" t="s">
        <v>50</v>
      </c>
      <c r="N7" s="28" t="s">
        <v>46</v>
      </c>
      <c r="O7" s="28" t="s">
        <v>2</v>
      </c>
      <c r="P7" s="28" t="s">
        <v>2</v>
      </c>
      <c r="Q7" s="18"/>
    </row>
    <row r="8" spans="1:17" ht="18.75">
      <c r="A8" s="4" t="s">
        <v>20</v>
      </c>
      <c r="B8" s="5" t="s">
        <v>24</v>
      </c>
      <c r="C8" s="6">
        <f>COUNTIF(G5:P14,"BUG")</f>
        <v>0</v>
      </c>
      <c r="D8" s="3"/>
      <c r="E8" s="15"/>
      <c r="F8" s="19">
        <v>4</v>
      </c>
      <c r="G8" s="28" t="s">
        <v>2</v>
      </c>
      <c r="H8" s="28" t="s">
        <v>31</v>
      </c>
      <c r="I8" s="28" t="s">
        <v>50</v>
      </c>
      <c r="J8" s="28" t="s">
        <v>2</v>
      </c>
      <c r="K8" s="28" t="s">
        <v>50</v>
      </c>
      <c r="L8" s="28" t="s">
        <v>29</v>
      </c>
      <c r="M8" s="28" t="s">
        <v>22</v>
      </c>
      <c r="N8" s="28" t="s">
        <v>2</v>
      </c>
      <c r="O8" s="28" t="s">
        <v>50</v>
      </c>
      <c r="P8" s="28" t="s">
        <v>2</v>
      </c>
      <c r="Q8" s="18"/>
    </row>
    <row r="9" spans="1:17" ht="18.75">
      <c r="A9" s="4" t="s">
        <v>21</v>
      </c>
      <c r="B9" s="5" t="s">
        <v>25</v>
      </c>
      <c r="C9" s="6">
        <f>COUNTIF(G5:P14,"WSUB")</f>
        <v>3</v>
      </c>
      <c r="D9" s="3"/>
      <c r="E9" s="15"/>
      <c r="F9" s="19">
        <v>5</v>
      </c>
      <c r="G9" s="28" t="s">
        <v>50</v>
      </c>
      <c r="H9" s="28" t="s">
        <v>29</v>
      </c>
      <c r="I9" s="28" t="s">
        <v>50</v>
      </c>
      <c r="J9" s="28" t="s">
        <v>2</v>
      </c>
      <c r="K9" s="28" t="s">
        <v>50</v>
      </c>
      <c r="L9" s="28" t="s">
        <v>29</v>
      </c>
      <c r="M9" s="28" t="s">
        <v>22</v>
      </c>
      <c r="N9" s="28" t="s">
        <v>2</v>
      </c>
      <c r="O9" s="28" t="s">
        <v>64</v>
      </c>
      <c r="P9" s="28" t="s">
        <v>50</v>
      </c>
      <c r="Q9" s="18"/>
    </row>
    <row r="10" spans="1:17" ht="18.75">
      <c r="A10" s="31"/>
      <c r="B10" s="32"/>
      <c r="C10" s="33"/>
      <c r="D10" s="7"/>
      <c r="E10" s="20"/>
      <c r="F10" s="19">
        <v>6</v>
      </c>
      <c r="G10" s="28" t="s">
        <v>50</v>
      </c>
      <c r="H10" s="28" t="s">
        <v>29</v>
      </c>
      <c r="I10" s="28" t="s">
        <v>29</v>
      </c>
      <c r="J10" s="28" t="s">
        <v>29</v>
      </c>
      <c r="K10" s="28" t="s">
        <v>50</v>
      </c>
      <c r="L10" s="28" t="s">
        <v>29</v>
      </c>
      <c r="M10" s="28" t="s">
        <v>50</v>
      </c>
      <c r="N10" s="28" t="s">
        <v>29</v>
      </c>
      <c r="O10" s="28" t="s">
        <v>29</v>
      </c>
      <c r="P10" s="28" t="s">
        <v>50</v>
      </c>
      <c r="Q10" s="18"/>
    </row>
    <row r="11" spans="1:17" ht="21">
      <c r="A11" s="30" t="s">
        <v>55</v>
      </c>
      <c r="B11" s="30" t="s">
        <v>53</v>
      </c>
      <c r="C11" s="30" t="s">
        <v>59</v>
      </c>
      <c r="D11" s="10"/>
      <c r="E11" s="21"/>
      <c r="F11" s="17">
        <v>7</v>
      </c>
      <c r="G11" s="28" t="s">
        <v>64</v>
      </c>
      <c r="H11" s="28" t="s">
        <v>29</v>
      </c>
      <c r="I11" s="28" t="s">
        <v>29</v>
      </c>
      <c r="J11" s="28" t="s">
        <v>29</v>
      </c>
      <c r="K11" s="28" t="s">
        <v>64</v>
      </c>
      <c r="L11" s="28" t="s">
        <v>29</v>
      </c>
      <c r="M11" s="28" t="s">
        <v>31</v>
      </c>
      <c r="N11" s="28" t="s">
        <v>29</v>
      </c>
      <c r="O11" s="28" t="s">
        <v>29</v>
      </c>
      <c r="P11" s="28" t="s">
        <v>64</v>
      </c>
      <c r="Q11" s="18"/>
    </row>
    <row r="12" spans="1:17" ht="21">
      <c r="A12" s="34" t="s">
        <v>12</v>
      </c>
      <c r="B12" s="30" t="s">
        <v>13</v>
      </c>
      <c r="C12" s="35">
        <f>COUNTIF(G5:P14,"COR")</f>
        <v>0</v>
      </c>
      <c r="D12" s="7"/>
      <c r="E12" s="20"/>
      <c r="F12" s="22">
        <v>8</v>
      </c>
      <c r="G12" s="28" t="s">
        <v>50</v>
      </c>
      <c r="H12" s="28" t="s">
        <v>29</v>
      </c>
      <c r="I12" s="28" t="s">
        <v>29</v>
      </c>
      <c r="J12" s="28" t="s">
        <v>29</v>
      </c>
      <c r="K12" s="28" t="s">
        <v>50</v>
      </c>
      <c r="L12" s="28" t="s">
        <v>23</v>
      </c>
      <c r="M12" s="28" t="s">
        <v>2</v>
      </c>
      <c r="N12" s="28" t="s">
        <v>25</v>
      </c>
      <c r="O12" s="28" t="s">
        <v>29</v>
      </c>
      <c r="P12" s="28" t="s">
        <v>50</v>
      </c>
      <c r="Q12" s="18"/>
    </row>
    <row r="13" spans="1:17" ht="18.75">
      <c r="A13" s="34" t="s">
        <v>14</v>
      </c>
      <c r="B13" s="30" t="s">
        <v>15</v>
      </c>
      <c r="C13" s="35">
        <f>COUNTIF(G5:P14,"DAK")</f>
        <v>0</v>
      </c>
      <c r="D13" s="7"/>
      <c r="E13" s="20"/>
      <c r="F13" s="17">
        <v>9</v>
      </c>
      <c r="G13" s="28" t="s">
        <v>11</v>
      </c>
      <c r="H13" s="28" t="s">
        <v>29</v>
      </c>
      <c r="I13" s="28" t="s">
        <v>29</v>
      </c>
      <c r="J13" s="28" t="s">
        <v>50</v>
      </c>
      <c r="K13" s="28" t="s">
        <v>50</v>
      </c>
      <c r="L13" s="28" t="s">
        <v>43</v>
      </c>
      <c r="M13" s="28" t="s">
        <v>2</v>
      </c>
      <c r="N13" s="28" t="s">
        <v>25</v>
      </c>
      <c r="O13" s="28" t="s">
        <v>29</v>
      </c>
      <c r="P13" s="28" t="s">
        <v>11</v>
      </c>
      <c r="Q13" s="18"/>
    </row>
    <row r="14" spans="1:17" ht="18.75">
      <c r="A14" s="37" t="s">
        <v>65</v>
      </c>
      <c r="B14" s="30" t="s">
        <v>16</v>
      </c>
      <c r="C14" s="35">
        <f>COUNTIF(G5:P14,"DOCC")</f>
        <v>0</v>
      </c>
      <c r="D14" s="7"/>
      <c r="E14" s="20"/>
      <c r="F14" s="17">
        <v>10</v>
      </c>
      <c r="G14" s="28" t="s">
        <v>2</v>
      </c>
      <c r="H14" s="28" t="s">
        <v>29</v>
      </c>
      <c r="I14" s="28" t="s">
        <v>50</v>
      </c>
      <c r="J14" s="28" t="s">
        <v>50</v>
      </c>
      <c r="K14" s="28" t="s">
        <v>29</v>
      </c>
      <c r="L14" s="28" t="s">
        <v>50</v>
      </c>
      <c r="M14" s="28" t="s">
        <v>2</v>
      </c>
      <c r="N14" s="28" t="s">
        <v>25</v>
      </c>
      <c r="O14" s="28" t="s">
        <v>50</v>
      </c>
      <c r="P14" s="28" t="s">
        <v>2</v>
      </c>
      <c r="Q14" s="18"/>
    </row>
    <row r="15" spans="1:17" ht="18.75">
      <c r="A15" s="34" t="s">
        <v>17</v>
      </c>
      <c r="B15" s="30" t="s">
        <v>18</v>
      </c>
      <c r="C15" s="35">
        <f>COUNTIF(G5:P14,"MOLG")</f>
        <v>0</v>
      </c>
      <c r="D15" s="7"/>
      <c r="E15" s="20"/>
      <c r="F15" s="1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8"/>
    </row>
    <row r="16" spans="1:17" ht="19.5" thickBot="1">
      <c r="A16" s="35" t="s">
        <v>28</v>
      </c>
      <c r="B16" s="30" t="s">
        <v>29</v>
      </c>
      <c r="C16" s="35">
        <f>COUNTIF(G5:P14,"EB")</f>
        <v>28</v>
      </c>
      <c r="D16" s="7"/>
      <c r="E16" s="23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19.5" thickBot="1">
      <c r="A17" s="35" t="s">
        <v>30</v>
      </c>
      <c r="B17" s="30" t="s">
        <v>31</v>
      </c>
      <c r="C17" s="35">
        <f>COUNTIF(G5:P14,"UB")</f>
        <v>2</v>
      </c>
      <c r="D17" s="7"/>
      <c r="E17" s="8"/>
      <c r="F17" s="8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.75" customHeight="1">
      <c r="A18" s="35" t="s">
        <v>32</v>
      </c>
      <c r="B18" s="30" t="s">
        <v>58</v>
      </c>
      <c r="C18" s="35">
        <f>COUNTIF(G5:P14,"HYD")</f>
        <v>0</v>
      </c>
      <c r="D18" s="7"/>
      <c r="E18" s="41" t="s">
        <v>62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18.75">
      <c r="A19" s="35" t="s">
        <v>9</v>
      </c>
      <c r="B19" s="30" t="s">
        <v>7</v>
      </c>
      <c r="C19" s="35">
        <f>COUNTIF(G5:P14,"MUS")</f>
        <v>0</v>
      </c>
      <c r="D19" s="7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8.75">
      <c r="A20" s="35" t="s">
        <v>8</v>
      </c>
      <c r="B20" s="30" t="s">
        <v>42</v>
      </c>
      <c r="C20" s="35">
        <f>COUNTIF(G5:P14,"SPON")</f>
        <v>0</v>
      </c>
      <c r="D20" s="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1:17" ht="18.75">
      <c r="A21" s="35" t="s">
        <v>10</v>
      </c>
      <c r="B21" s="30" t="s">
        <v>11</v>
      </c>
      <c r="C21" s="35">
        <f>COUNTIF(G5:P14,"BARN")</f>
        <v>2</v>
      </c>
      <c r="D21" s="7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ht="18.75">
      <c r="A22" s="35" t="s">
        <v>33</v>
      </c>
      <c r="B22" s="30" t="s">
        <v>43</v>
      </c>
      <c r="C22" s="35">
        <f>COUNTIF(G5:P14,"SERP")</f>
        <v>2</v>
      </c>
      <c r="D22" s="7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9.5" thickBot="1">
      <c r="A23" s="35" t="s">
        <v>34</v>
      </c>
      <c r="B23" s="30" t="s">
        <v>44</v>
      </c>
      <c r="C23" s="35">
        <f>COUNTIF(G5:P14,"SPIO")</f>
        <v>0</v>
      </c>
      <c r="D23" s="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6" ht="18.75">
      <c r="A24" s="35" t="s">
        <v>35</v>
      </c>
      <c r="B24" s="30" t="s">
        <v>45</v>
      </c>
      <c r="C24" s="35">
        <f>COUNTIF(G5:P14,"RED")</f>
        <v>0</v>
      </c>
      <c r="D24" s="7"/>
      <c r="E24" s="7"/>
      <c r="F24" s="7"/>
    </row>
    <row r="25" spans="1:6" ht="18.75">
      <c r="A25" s="35" t="s">
        <v>36</v>
      </c>
      <c r="B25" s="30" t="s">
        <v>46</v>
      </c>
      <c r="C25" s="35">
        <f>COUNTIF(G5:P14,"BROWN")</f>
        <v>1</v>
      </c>
      <c r="D25" s="7"/>
      <c r="E25" s="7"/>
      <c r="F25" s="7"/>
    </row>
    <row r="26" spans="1:6" ht="18.75">
      <c r="A26" s="35" t="s">
        <v>37</v>
      </c>
      <c r="B26" s="30" t="s">
        <v>47</v>
      </c>
      <c r="C26" s="35">
        <f>COUNTIF(G5:P14,"GREEN")</f>
        <v>0</v>
      </c>
      <c r="D26" s="7"/>
      <c r="E26" s="7"/>
      <c r="F26" s="7"/>
    </row>
    <row r="27" spans="1:6" ht="18.75">
      <c r="A27" s="35" t="s">
        <v>38</v>
      </c>
      <c r="B27" s="30" t="s">
        <v>48</v>
      </c>
      <c r="C27" s="35">
        <f>COUNTIF(G5:P14,"CRUS")</f>
        <v>0</v>
      </c>
      <c r="D27" s="7"/>
      <c r="E27" s="7"/>
      <c r="F27" s="7"/>
    </row>
    <row r="28" spans="1:6" ht="18.75">
      <c r="A28" s="35" t="s">
        <v>39</v>
      </c>
      <c r="B28" s="30" t="s">
        <v>49</v>
      </c>
      <c r="C28" s="35">
        <f>COUNTIF(G5:P14,"EGG")</f>
        <v>1</v>
      </c>
      <c r="D28" s="7"/>
      <c r="E28" s="7"/>
      <c r="F28" s="7"/>
    </row>
    <row r="29" spans="1:6" ht="18.75">
      <c r="A29" s="33"/>
      <c r="B29" s="32"/>
      <c r="C29" s="33"/>
      <c r="D29" s="7"/>
      <c r="E29" s="7"/>
      <c r="F29" s="7"/>
    </row>
    <row r="30" spans="1:6" ht="18.75">
      <c r="A30" s="29" t="s">
        <v>56</v>
      </c>
      <c r="B30" s="30" t="s">
        <v>53</v>
      </c>
      <c r="C30" s="30" t="s">
        <v>59</v>
      </c>
      <c r="D30" s="7"/>
      <c r="E30" s="7"/>
      <c r="F30" s="7"/>
    </row>
    <row r="31" spans="1:6" ht="18.75">
      <c r="A31" s="35" t="s">
        <v>41</v>
      </c>
      <c r="B31" s="30" t="s">
        <v>51</v>
      </c>
      <c r="C31" s="35">
        <f>COUNTIF(G4:P13,"FLAT")</f>
        <v>0</v>
      </c>
      <c r="D31" s="7"/>
      <c r="E31" s="7"/>
      <c r="F31" s="7"/>
    </row>
    <row r="32" spans="1:6" ht="18.75">
      <c r="A32" s="35" t="s">
        <v>5</v>
      </c>
      <c r="B32" s="30" t="s">
        <v>52</v>
      </c>
      <c r="C32" s="35">
        <f>COUNTIF(G5:P14,"FLAT")</f>
        <v>0</v>
      </c>
      <c r="D32" s="7"/>
      <c r="E32" s="7"/>
      <c r="F32" s="7"/>
    </row>
    <row r="33" spans="1:6" ht="18.75">
      <c r="A33" s="33"/>
      <c r="B33" s="32"/>
      <c r="C33" s="33"/>
      <c r="D33" s="7"/>
      <c r="E33" s="7"/>
      <c r="F33" s="7"/>
    </row>
    <row r="34" spans="1:6" ht="18.75">
      <c r="A34" s="29" t="s">
        <v>57</v>
      </c>
      <c r="B34" s="30" t="s">
        <v>53</v>
      </c>
      <c r="C34" s="30" t="s">
        <v>59</v>
      </c>
      <c r="D34" s="7"/>
      <c r="E34" s="7"/>
      <c r="F34" s="7"/>
    </row>
    <row r="35" spans="1:6" ht="18.75">
      <c r="A35" s="30" t="s">
        <v>63</v>
      </c>
      <c r="B35" s="30" t="s">
        <v>64</v>
      </c>
      <c r="C35" s="36">
        <f>COUNTIF(G5:P14,"BARE")</f>
        <v>4</v>
      </c>
      <c r="D35" s="7"/>
      <c r="E35" s="7"/>
      <c r="F35" s="7"/>
    </row>
    <row r="36" spans="1:6" ht="18.75">
      <c r="A36" s="35" t="s">
        <v>40</v>
      </c>
      <c r="B36" s="52" t="s">
        <v>50</v>
      </c>
      <c r="C36" s="35">
        <f>COUNTIF(G5:P14,"UNK")</f>
        <v>21</v>
      </c>
      <c r="D36" s="7"/>
      <c r="E36" s="7"/>
      <c r="F36" s="7"/>
    </row>
    <row r="37" spans="1:6" ht="18.75">
      <c r="A37" s="33"/>
      <c r="B37" s="32"/>
      <c r="C37" s="33"/>
      <c r="F37" s="7"/>
    </row>
    <row r="39" ht="18.75" customHeight="1"/>
    <row r="40" ht="20.25" customHeight="1"/>
  </sheetData>
  <sheetProtection/>
  <mergeCells count="2">
    <mergeCell ref="G2:P3"/>
    <mergeCell ref="E18:Q23"/>
  </mergeCells>
  <printOptions/>
  <pageMargins left="0.7" right="0.7" top="0.75" bottom="0.75" header="0.3" footer="0.3"/>
  <pageSetup orientation="portrait" r:id="rId5"/>
  <tableParts>
    <tablePart r:id="rId3"/>
    <tablePart r:id="rId4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H36" sqref="H36"/>
    </sheetView>
  </sheetViews>
  <sheetFormatPr defaultColWidth="12.25390625" defaultRowHeight="12.75"/>
  <cols>
    <col min="1" max="1" width="25.75390625" style="35" bestFit="1" customWidth="1"/>
    <col min="2" max="2" width="12.00390625" style="30" bestFit="1" customWidth="1"/>
    <col min="3" max="3" width="18.625" style="35" bestFit="1" customWidth="1"/>
    <col min="4" max="4" width="2.875" style="2" customWidth="1"/>
    <col min="5" max="5" width="2.375" style="2" customWidth="1"/>
    <col min="6" max="6" width="6.125" style="2" customWidth="1"/>
    <col min="7" max="16" width="8.375" style="1" customWidth="1"/>
    <col min="17" max="17" width="6.875" style="1" customWidth="1"/>
    <col min="18" max="16384" width="12.25390625" style="1" customWidth="1"/>
  </cols>
  <sheetData>
    <row r="1" spans="1:3" ht="19.5" thickBot="1">
      <c r="A1" s="29" t="s">
        <v>54</v>
      </c>
      <c r="B1" s="29" t="s">
        <v>53</v>
      </c>
      <c r="C1" s="29" t="s">
        <v>59</v>
      </c>
    </row>
    <row r="2" spans="1:17" ht="21">
      <c r="A2" s="4" t="s">
        <v>1</v>
      </c>
      <c r="B2" s="5" t="s">
        <v>2</v>
      </c>
      <c r="C2" s="6">
        <f>COUNTIF(G5:P14,"VIO")</f>
        <v>0</v>
      </c>
      <c r="D2" s="9"/>
      <c r="E2" s="12"/>
      <c r="F2" s="13"/>
      <c r="G2" s="38" t="s">
        <v>6</v>
      </c>
      <c r="H2" s="39"/>
      <c r="I2" s="39"/>
      <c r="J2" s="39"/>
      <c r="K2" s="39"/>
      <c r="L2" s="39"/>
      <c r="M2" s="39"/>
      <c r="N2" s="39"/>
      <c r="O2" s="39"/>
      <c r="P2" s="39"/>
      <c r="Q2" s="14"/>
    </row>
    <row r="3" spans="1:17" ht="21" customHeight="1">
      <c r="A3" s="4" t="s">
        <v>0</v>
      </c>
      <c r="B3" s="5" t="s">
        <v>3</v>
      </c>
      <c r="C3" s="6">
        <f>COUNTIF(G5:P14,"SCHL")</f>
        <v>0</v>
      </c>
      <c r="D3" s="3"/>
      <c r="E3" s="15"/>
      <c r="F3" s="16"/>
      <c r="G3" s="40"/>
      <c r="H3" s="40"/>
      <c r="I3" s="40"/>
      <c r="J3" s="40"/>
      <c r="K3" s="40"/>
      <c r="L3" s="40"/>
      <c r="M3" s="40"/>
      <c r="N3" s="40"/>
      <c r="O3" s="40"/>
      <c r="P3" s="40"/>
      <c r="Q3" s="18"/>
    </row>
    <row r="4" spans="1:17" ht="18.75">
      <c r="A4" s="4" t="s">
        <v>61</v>
      </c>
      <c r="B4" s="5" t="s">
        <v>60</v>
      </c>
      <c r="C4" s="6">
        <f>COUNTIF(G5:P14,"BOT")</f>
        <v>0</v>
      </c>
      <c r="D4" s="3"/>
      <c r="E4" s="15"/>
      <c r="F4" s="16"/>
      <c r="G4" s="17">
        <v>1</v>
      </c>
      <c r="H4" s="17">
        <v>2</v>
      </c>
      <c r="I4" s="17">
        <v>3</v>
      </c>
      <c r="J4" s="17">
        <v>4</v>
      </c>
      <c r="K4" s="17">
        <v>5</v>
      </c>
      <c r="L4" s="17">
        <v>6</v>
      </c>
      <c r="M4" s="17">
        <v>7</v>
      </c>
      <c r="N4" s="17">
        <v>8</v>
      </c>
      <c r="O4" s="17">
        <v>9</v>
      </c>
      <c r="P4" s="17">
        <v>10</v>
      </c>
      <c r="Q4" s="18"/>
    </row>
    <row r="5" spans="1:17" ht="18.75">
      <c r="A5" s="4" t="s">
        <v>26</v>
      </c>
      <c r="B5" s="5" t="s">
        <v>22</v>
      </c>
      <c r="C5" s="6">
        <f>COUNTIF(G5:P14,"CIO")</f>
        <v>0</v>
      </c>
      <c r="D5" s="3"/>
      <c r="E5" s="15"/>
      <c r="F5" s="19">
        <v>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18"/>
    </row>
    <row r="6" spans="1:17" ht="18.75">
      <c r="A6" s="4" t="s">
        <v>27</v>
      </c>
      <c r="B6" s="5" t="s">
        <v>23</v>
      </c>
      <c r="C6" s="6">
        <f>COUNTIF(G5:P14,"DID")</f>
        <v>0</v>
      </c>
      <c r="D6" s="3"/>
      <c r="E6" s="15"/>
      <c r="F6" s="19">
        <v>2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18"/>
    </row>
    <row r="7" spans="1:17" ht="18.75">
      <c r="A7" s="4" t="s">
        <v>19</v>
      </c>
      <c r="B7" s="5" t="s">
        <v>4</v>
      </c>
      <c r="C7" s="6">
        <f>COUNTIF(G5:P14,"CLAV")</f>
        <v>0</v>
      </c>
      <c r="D7" s="3"/>
      <c r="E7" s="15"/>
      <c r="F7" s="19">
        <v>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18"/>
    </row>
    <row r="8" spans="1:17" ht="18.75">
      <c r="A8" s="4" t="s">
        <v>20</v>
      </c>
      <c r="B8" s="5" t="s">
        <v>24</v>
      </c>
      <c r="C8" s="6">
        <f>COUNTIF(G5:P14,"BUG")</f>
        <v>0</v>
      </c>
      <c r="D8" s="3"/>
      <c r="E8" s="15"/>
      <c r="F8" s="19">
        <v>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18"/>
    </row>
    <row r="9" spans="1:17" ht="18.75">
      <c r="A9" s="4" t="s">
        <v>21</v>
      </c>
      <c r="B9" s="5" t="s">
        <v>25</v>
      </c>
      <c r="C9" s="6">
        <f>COUNTIF(G5:P14,"WSUB")</f>
        <v>0</v>
      </c>
      <c r="D9" s="3"/>
      <c r="E9" s="15"/>
      <c r="F9" s="19">
        <v>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18"/>
    </row>
    <row r="10" spans="1:17" ht="18.75">
      <c r="A10" s="31"/>
      <c r="B10" s="32"/>
      <c r="C10" s="33"/>
      <c r="D10" s="7"/>
      <c r="E10" s="20"/>
      <c r="F10" s="19">
        <v>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8"/>
    </row>
    <row r="11" spans="1:17" ht="21">
      <c r="A11" s="30" t="s">
        <v>55</v>
      </c>
      <c r="B11" s="30" t="s">
        <v>53</v>
      </c>
      <c r="C11" s="30" t="s">
        <v>59</v>
      </c>
      <c r="D11" s="10"/>
      <c r="E11" s="21"/>
      <c r="F11" s="17">
        <v>7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8"/>
    </row>
    <row r="12" spans="1:17" ht="21">
      <c r="A12" s="34" t="s">
        <v>12</v>
      </c>
      <c r="B12" s="30" t="s">
        <v>13</v>
      </c>
      <c r="C12" s="35">
        <f>COUNTIF(G5:P14,"COR")</f>
        <v>0</v>
      </c>
      <c r="D12" s="7"/>
      <c r="E12" s="20"/>
      <c r="F12" s="22">
        <v>8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8"/>
    </row>
    <row r="13" spans="1:17" ht="18.75">
      <c r="A13" s="34" t="s">
        <v>14</v>
      </c>
      <c r="B13" s="30" t="s">
        <v>15</v>
      </c>
      <c r="C13" s="35">
        <f>COUNTIF(G5:P14,"DAK")</f>
        <v>0</v>
      </c>
      <c r="D13" s="7"/>
      <c r="E13" s="20"/>
      <c r="F13" s="17">
        <v>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8"/>
    </row>
    <row r="14" spans="1:17" ht="18.75">
      <c r="A14" s="37" t="s">
        <v>65</v>
      </c>
      <c r="B14" s="30" t="s">
        <v>16</v>
      </c>
      <c r="C14" s="35">
        <f>COUNTIF(G5:P14,"DOCC")</f>
        <v>0</v>
      </c>
      <c r="D14" s="7"/>
      <c r="E14" s="20"/>
      <c r="F14" s="17">
        <v>10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8"/>
    </row>
    <row r="15" spans="1:17" ht="18.75">
      <c r="A15" s="34" t="s">
        <v>17</v>
      </c>
      <c r="B15" s="30" t="s">
        <v>18</v>
      </c>
      <c r="C15" s="35">
        <f>COUNTIF(G5:P14,"MOLG")</f>
        <v>0</v>
      </c>
      <c r="D15" s="7"/>
      <c r="E15" s="20"/>
      <c r="F15" s="1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8"/>
    </row>
    <row r="16" spans="1:17" ht="19.5" thickBot="1">
      <c r="A16" s="35" t="s">
        <v>28</v>
      </c>
      <c r="B16" s="30" t="s">
        <v>29</v>
      </c>
      <c r="C16" s="35">
        <f>COUNTIF(G5:P14,"EB")</f>
        <v>0</v>
      </c>
      <c r="D16" s="7"/>
      <c r="E16" s="23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19.5" thickBot="1">
      <c r="A17" s="35" t="s">
        <v>30</v>
      </c>
      <c r="B17" s="30" t="s">
        <v>31</v>
      </c>
      <c r="C17" s="35">
        <f>COUNTIF(G5:P14,"UB")</f>
        <v>0</v>
      </c>
      <c r="D17" s="7"/>
      <c r="E17" s="8"/>
      <c r="F17" s="8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.75" customHeight="1">
      <c r="A18" s="35" t="s">
        <v>32</v>
      </c>
      <c r="B18" s="30" t="s">
        <v>58</v>
      </c>
      <c r="C18" s="35">
        <f>COUNTIF(G5:P14,"HYD")</f>
        <v>0</v>
      </c>
      <c r="D18" s="7"/>
      <c r="E18" s="41" t="s">
        <v>62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1:17" ht="18.75">
      <c r="A19" s="35" t="s">
        <v>9</v>
      </c>
      <c r="B19" s="30" t="s">
        <v>7</v>
      </c>
      <c r="C19" s="35">
        <f>COUNTIF(G5:P14,"MUS")</f>
        <v>0</v>
      </c>
      <c r="D19" s="7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8.75">
      <c r="A20" s="50" t="s">
        <v>68</v>
      </c>
      <c r="B20" s="51" t="s">
        <v>69</v>
      </c>
      <c r="C20" s="35">
        <f>COUNTIF(G6:P15,"OYS")</f>
        <v>0</v>
      </c>
      <c r="D20" s="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1:17" ht="18.75">
      <c r="A21" s="35" t="s">
        <v>8</v>
      </c>
      <c r="B21" s="30" t="s">
        <v>42</v>
      </c>
      <c r="C21" s="35">
        <f>COUNTIF(G5:P14,"SPON")</f>
        <v>0</v>
      </c>
      <c r="D21" s="7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ht="18.75">
      <c r="A22" s="35" t="s">
        <v>10</v>
      </c>
      <c r="B22" s="30" t="s">
        <v>11</v>
      </c>
      <c r="C22" s="35">
        <f>COUNTIF(G5:P14,"BARN")</f>
        <v>0</v>
      </c>
      <c r="D22" s="7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9.5" thickBot="1">
      <c r="A23" s="35" t="s">
        <v>33</v>
      </c>
      <c r="B23" s="30" t="s">
        <v>43</v>
      </c>
      <c r="C23" s="35">
        <f>COUNTIF(G5:P14,"SERP")</f>
        <v>0</v>
      </c>
      <c r="D23" s="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6" ht="18.75">
      <c r="A24" s="35" t="s">
        <v>34</v>
      </c>
      <c r="B24" s="30" t="s">
        <v>44</v>
      </c>
      <c r="C24" s="35">
        <f>COUNTIF(G5:P14,"SPIO")</f>
        <v>0</v>
      </c>
      <c r="D24" s="7"/>
      <c r="E24" s="7"/>
      <c r="F24" s="7"/>
    </row>
    <row r="25" spans="1:6" ht="18.75">
      <c r="A25" s="35" t="s">
        <v>66</v>
      </c>
      <c r="B25" s="30" t="s">
        <v>67</v>
      </c>
      <c r="C25" s="35">
        <f>COUNTIF(G5:P14,"SAB")</f>
        <v>0</v>
      </c>
      <c r="D25" s="7"/>
      <c r="E25" s="7"/>
      <c r="F25" s="7"/>
    </row>
    <row r="26" spans="1:6" ht="18.75">
      <c r="A26" s="35" t="s">
        <v>35</v>
      </c>
      <c r="B26" s="30" t="s">
        <v>45</v>
      </c>
      <c r="C26" s="35">
        <f>COUNTIF(G5:P14,"RED")</f>
        <v>0</v>
      </c>
      <c r="D26" s="7"/>
      <c r="E26" s="7"/>
      <c r="F26" s="7"/>
    </row>
    <row r="27" spans="1:6" ht="18.75">
      <c r="A27" s="35" t="s">
        <v>36</v>
      </c>
      <c r="B27" s="30" t="s">
        <v>46</v>
      </c>
      <c r="C27" s="35">
        <f>COUNTIF(G5:P14,"BROWN")</f>
        <v>0</v>
      </c>
      <c r="D27" s="7"/>
      <c r="E27" s="7"/>
      <c r="F27" s="7"/>
    </row>
    <row r="28" spans="1:6" ht="18.75">
      <c r="A28" s="35" t="s">
        <v>37</v>
      </c>
      <c r="B28" s="30" t="s">
        <v>47</v>
      </c>
      <c r="C28" s="35">
        <f>COUNTIF(G5:P14,"GREEN")</f>
        <v>0</v>
      </c>
      <c r="D28" s="7"/>
      <c r="E28" s="7"/>
      <c r="F28" s="7"/>
    </row>
    <row r="29" spans="1:6" ht="18.75">
      <c r="A29" s="35" t="s">
        <v>38</v>
      </c>
      <c r="B29" s="30" t="s">
        <v>48</v>
      </c>
      <c r="C29" s="35">
        <f>COUNTIF(G5:P14,"CRUS")</f>
        <v>0</v>
      </c>
      <c r="D29" s="7"/>
      <c r="E29" s="7"/>
      <c r="F29" s="7"/>
    </row>
    <row r="30" spans="1:6" ht="18.75">
      <c r="A30" s="35" t="s">
        <v>39</v>
      </c>
      <c r="B30" s="30" t="s">
        <v>49</v>
      </c>
      <c r="C30" s="35">
        <f>COUNTIF(G5:P14,"EGG")</f>
        <v>0</v>
      </c>
      <c r="D30" s="7"/>
      <c r="E30" s="7"/>
      <c r="F30" s="7"/>
    </row>
    <row r="31" spans="1:6" ht="18.75">
      <c r="A31" s="33"/>
      <c r="B31" s="32"/>
      <c r="C31" s="33"/>
      <c r="D31" s="7"/>
      <c r="E31" s="7"/>
      <c r="F31" s="7"/>
    </row>
    <row r="32" spans="1:6" ht="18.75">
      <c r="A32" s="29" t="s">
        <v>56</v>
      </c>
      <c r="B32" s="30" t="s">
        <v>53</v>
      </c>
      <c r="C32" s="30" t="s">
        <v>59</v>
      </c>
      <c r="D32" s="7"/>
      <c r="E32" s="7"/>
      <c r="F32" s="7"/>
    </row>
    <row r="33" spans="1:6" ht="18.75">
      <c r="A33" s="35" t="s">
        <v>41</v>
      </c>
      <c r="B33" s="30" t="s">
        <v>51</v>
      </c>
      <c r="C33" s="35">
        <f>COUNTIF(G4:P13,"FLAT")</f>
        <v>0</v>
      </c>
      <c r="D33" s="7"/>
      <c r="E33" s="7"/>
      <c r="F33" s="7"/>
    </row>
    <row r="34" spans="1:6" ht="18.75">
      <c r="A34" s="35" t="s">
        <v>5</v>
      </c>
      <c r="B34" s="30" t="s">
        <v>52</v>
      </c>
      <c r="C34" s="35">
        <f>COUNTIF(G5:P14,"FLAT")</f>
        <v>0</v>
      </c>
      <c r="D34" s="7"/>
      <c r="E34" s="7"/>
      <c r="F34" s="7"/>
    </row>
    <row r="35" spans="1:6" ht="18.75">
      <c r="A35" s="33"/>
      <c r="B35" s="32"/>
      <c r="C35" s="33"/>
      <c r="D35" s="7"/>
      <c r="E35" s="7"/>
      <c r="F35" s="7"/>
    </row>
    <row r="36" spans="1:6" ht="18.75">
      <c r="A36" s="29" t="s">
        <v>57</v>
      </c>
      <c r="B36" s="30" t="s">
        <v>53</v>
      </c>
      <c r="C36" s="30" t="s">
        <v>59</v>
      </c>
      <c r="D36" s="7"/>
      <c r="E36" s="7"/>
      <c r="F36" s="7"/>
    </row>
    <row r="37" spans="1:6" ht="18.75">
      <c r="A37" s="30" t="s">
        <v>63</v>
      </c>
      <c r="B37" s="30" t="s">
        <v>64</v>
      </c>
      <c r="C37" s="36">
        <f>COUNTIF(G5:P14,"BARE")</f>
        <v>0</v>
      </c>
      <c r="F37" s="7"/>
    </row>
    <row r="38" spans="1:3" ht="18.75">
      <c r="A38" s="35" t="s">
        <v>40</v>
      </c>
      <c r="B38" s="30" t="s">
        <v>50</v>
      </c>
      <c r="C38" s="35">
        <f>COUNTIF(G5:P14,"-")</f>
        <v>0</v>
      </c>
    </row>
    <row r="39" spans="1:3" ht="18.75" customHeight="1">
      <c r="A39" s="33"/>
      <c r="B39" s="32"/>
      <c r="C39" s="33"/>
    </row>
    <row r="40" ht="20.25" customHeight="1"/>
  </sheetData>
  <sheetProtection/>
  <mergeCells count="2">
    <mergeCell ref="G2:P3"/>
    <mergeCell ref="E18:Q23"/>
  </mergeCells>
  <printOptions/>
  <pageMargins left="0.7" right="0.7" top="0.75" bottom="0.75" header="0.3" footer="0.3"/>
  <pageSetup orientation="portrait" r:id="rId5"/>
  <tableParts>
    <tablePart r:id="rId3"/>
    <tablePart r:id="rId1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Ocius Medical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Frech</dc:creator>
  <cp:keywords/>
  <dc:description/>
  <cp:lastModifiedBy>Linda Mc</cp:lastModifiedBy>
  <dcterms:created xsi:type="dcterms:W3CDTF">2011-11-08T01:16:58Z</dcterms:created>
  <dcterms:modified xsi:type="dcterms:W3CDTF">2016-02-29T22:50:15Z</dcterms:modified>
  <cp:category/>
  <cp:version/>
  <cp:contentType/>
  <cp:contentStatus/>
</cp:coreProperties>
</file>